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90" windowWidth="20730" windowHeight="1074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Лист1!$A$1:$E$124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E56" i="1" l="1"/>
  <c r="E69" i="1" l="1"/>
  <c r="E24" i="1"/>
  <c r="E25" i="1"/>
  <c r="E27" i="1"/>
  <c r="E28" i="1"/>
  <c r="E29" i="1"/>
  <c r="C85" i="1" l="1"/>
  <c r="E63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3" i="1"/>
  <c r="F117" i="5" l="1"/>
  <c r="G45" i="5"/>
  <c r="G69" i="5" s="1"/>
  <c r="G117" i="5" s="1"/>
  <c r="C123" i="5"/>
  <c r="C117" i="5"/>
  <c r="D14" i="1"/>
  <c r="E16" i="1"/>
  <c r="G123" i="5" l="1"/>
  <c r="E66" i="1"/>
  <c r="E55" i="1" l="1"/>
  <c r="E37" i="1" l="1"/>
  <c r="E38" i="1"/>
  <c r="E39" i="1"/>
  <c r="E40" i="1"/>
  <c r="E41" i="1"/>
  <c r="E12" i="1"/>
  <c r="E13" i="1"/>
  <c r="E30" i="1" l="1"/>
  <c r="C111" i="1" l="1"/>
  <c r="D111" i="1"/>
  <c r="E95" i="1" l="1"/>
  <c r="D94" i="1"/>
  <c r="C94" i="1"/>
  <c r="E94" i="1" l="1"/>
  <c r="D67" i="1"/>
  <c r="E48" i="1" l="1"/>
  <c r="C4" i="1" l="1"/>
  <c r="D4" i="1"/>
  <c r="E65" i="1" l="1"/>
  <c r="E49" i="1"/>
  <c r="E61" i="1" l="1"/>
  <c r="E22" i="1"/>
  <c r="D96" i="1" l="1"/>
  <c r="C96" i="1"/>
  <c r="E100" i="1"/>
  <c r="D85" i="1"/>
  <c r="D90" i="1" l="1"/>
  <c r="C90" i="1"/>
  <c r="E93" i="1"/>
  <c r="E64" i="1" l="1"/>
  <c r="E107" i="1" l="1"/>
  <c r="E20" i="1" l="1"/>
  <c r="E54" i="1" l="1"/>
  <c r="E10" i="1" l="1"/>
  <c r="E11" i="1" l="1"/>
  <c r="E77" i="1" l="1"/>
  <c r="E9" i="1"/>
  <c r="E50" i="1" l="1"/>
  <c r="E52" i="1"/>
  <c r="E53" i="1"/>
  <c r="E57" i="1" l="1"/>
  <c r="D115" i="1" l="1"/>
  <c r="C115" i="1"/>
  <c r="E117" i="1"/>
  <c r="E116" i="1"/>
  <c r="E114" i="1"/>
  <c r="D113" i="1"/>
  <c r="C113" i="1"/>
  <c r="E112" i="1"/>
  <c r="E110" i="1"/>
  <c r="E109" i="1"/>
  <c r="E108" i="1"/>
  <c r="D106" i="1"/>
  <c r="C106" i="1"/>
  <c r="E105" i="1"/>
  <c r="E104" i="1"/>
  <c r="D103" i="1"/>
  <c r="C103" i="1"/>
  <c r="E102" i="1"/>
  <c r="E101" i="1"/>
  <c r="E99" i="1"/>
  <c r="E98" i="1"/>
  <c r="E97" i="1"/>
  <c r="E92" i="1"/>
  <c r="E91" i="1"/>
  <c r="E89" i="1"/>
  <c r="E88" i="1"/>
  <c r="E86" i="1"/>
  <c r="E84" i="1"/>
  <c r="E83" i="1"/>
  <c r="D82" i="1"/>
  <c r="C82" i="1"/>
  <c r="E81" i="1"/>
  <c r="E80" i="1"/>
  <c r="E79" i="1"/>
  <c r="E78" i="1"/>
  <c r="E76" i="1"/>
  <c r="E75" i="1"/>
  <c r="E74" i="1"/>
  <c r="D73" i="1"/>
  <c r="C73" i="1"/>
  <c r="C67" i="1"/>
  <c r="E62" i="1"/>
  <c r="E60" i="1"/>
  <c r="E59" i="1"/>
  <c r="E46" i="1"/>
  <c r="E34" i="1"/>
  <c r="E32" i="1"/>
  <c r="E17" i="1"/>
  <c r="C14" i="1"/>
  <c r="E8" i="1"/>
  <c r="E6" i="1"/>
  <c r="E5" i="1"/>
  <c r="C118" i="1" l="1"/>
  <c r="D118" i="1"/>
  <c r="E113" i="1"/>
  <c r="E115" i="1"/>
  <c r="E106" i="1"/>
  <c r="E111" i="1"/>
  <c r="E82" i="1"/>
  <c r="E90" i="1"/>
  <c r="E96" i="1"/>
  <c r="E73" i="1"/>
  <c r="E103" i="1"/>
  <c r="E85" i="1"/>
  <c r="E4" i="1"/>
  <c r="D45" i="1"/>
  <c r="D71" i="1" s="1"/>
  <c r="E67" i="1"/>
  <c r="C45" i="1"/>
  <c r="C71" i="1" s="1"/>
  <c r="E14" i="1"/>
  <c r="D119" i="1" l="1"/>
  <c r="C119" i="1"/>
  <c r="C125" i="1"/>
  <c r="D125" i="1"/>
  <c r="E118" i="1"/>
  <c r="E71" i="1"/>
  <c r="E45" i="1"/>
</calcChain>
</file>

<file path=xl/sharedStrings.xml><?xml version="1.0" encoding="utf-8"?>
<sst xmlns="http://schemas.openxmlformats.org/spreadsheetml/2006/main" count="656" uniqueCount="345">
  <si>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</si>
  <si>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</si>
  <si>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</si>
  <si>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</si>
  <si>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</si>
  <si>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</si>
  <si>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</si>
  <si>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</si>
  <si>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</si>
  <si>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</si>
  <si>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</si>
  <si>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</si>
  <si>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</si>
  <si>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</si>
  <si>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</si>
  <si>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</si>
  <si>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</si>
  <si>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</si>
  <si>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</si>
  <si>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</si>
  <si>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</si>
  <si>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</si>
  <si>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</si>
  <si>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</si>
  <si>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</si>
  <si>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</si>
  <si>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</si>
  <si>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</si>
  <si>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</si>
  <si>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</si>
  <si>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</si>
  <si>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</si>
  <si>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</si>
  <si>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</si>
  <si>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</si>
  <si>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</si>
  <si>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</si>
  <si>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</si>
  <si>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</si>
  <si>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</si>
  <si>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</si>
  <si>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</si>
  <si>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</si>
  <si>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</si>
  <si>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</si>
  <si>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</si>
  <si>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</si>
  <si>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</si>
  <si>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</si>
  <si>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</si>
  <si>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</si>
  <si>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</si>
  <si>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</si>
  <si>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</si>
  <si>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</si>
  <si>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</si>
  <si>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</si>
  <si>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</si>
  <si>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</si>
  <si>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</si>
  <si>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</si>
  <si>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</si>
  <si>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</si>
  <si>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</si>
  <si>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</si>
  <si>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</si>
  <si>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</si>
  <si>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</si>
  <si>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</si>
  <si>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</si>
  <si>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</si>
  <si>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</si>
  <si>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</si>
  <si>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</si>
  <si>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</si>
  <si>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</si>
  <si>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</si>
  <si>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</si>
  <si>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</si>
  <si>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</si>
  <si>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</si>
  <si>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</si>
  <si>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</si>
  <si>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</si>
  <si>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</si>
  <si>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</si>
  <si>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</si>
  <si>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</si>
  <si>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</si>
  <si>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</si>
  <si>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</si>
  <si>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</si>
  <si>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</si>
  <si>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</si>
  <si>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</si>
  <si>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</si>
  <si>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</si>
  <si>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</si>
  <si>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</si>
  <si>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</si>
  <si>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</si>
  <si>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</si>
  <si>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</si>
  <si>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</si>
  <si>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</si>
  <si>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</si>
  <si>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</si>
  <si>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</si>
  <si>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</si>
  <si>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</si>
  <si>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</si>
  <si>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</si>
  <si>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</si>
  <si>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</si>
  <si>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</si>
  <si>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</si>
  <si>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</si>
  <si>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</si>
  <si>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</si>
  <si>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</si>
  <si>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</si>
  <si>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</si>
  <si>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</si>
  <si>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</si>
  <si>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</si>
  <si>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</si>
  <si>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</si>
  <si>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</si>
  <si>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</si>
  <si>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</si>
  <si>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</si>
  <si>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</si>
  <si>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</si>
  <si>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</si>
  <si>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</si>
  <si>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</si>
  <si>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</si>
  <si>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</si>
  <si>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</si>
  <si>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</si>
  <si>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</si>
  <si>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</si>
  <si>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</si>
  <si>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</si>
  <si>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</si>
  <si>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</si>
  <si>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</si>
  <si>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</si>
  <si>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</si>
  <si>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</si>
  <si>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</si>
  <si>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</si>
  <si>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</si>
  <si>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</si>
  <si>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</si>
  <si>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</si>
  <si>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</si>
  <si>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</si>
  <si>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</si>
  <si>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</si>
  <si>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</si>
  <si>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</si>
  <si>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</si>
  <si>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</si>
  <si>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</si>
  <si>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</si>
  <si>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</si>
  <si>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</si>
  <si>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</si>
  <si>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</si>
  <si>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</si>
  <si>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</si>
  <si>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</si>
  <si>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</si>
  <si>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</si>
  <si>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</si>
  <si>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</si>
  <si>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</si>
  <si>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</si>
  <si>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</si>
  <si>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</si>
  <si>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</si>
  <si>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</si>
  <si>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</si>
  <si>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</si>
  <si>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</si>
  <si>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</si>
  <si>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</si>
  <si>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</si>
  <si>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</si>
  <si>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</si>
  <si>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</si>
  <si>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</si>
  <si>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</si>
  <si>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</si>
  <si>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</si>
  <si>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</si>
  <si>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</si>
  <si>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</si>
  <si>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</si>
  <si>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</si>
  <si>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</si>
  <si>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</si>
  <si>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</si>
  <si>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</si>
  <si>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</si>
  <si>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</si>
  <si>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</si>
  <si>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</si>
  <si>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</si>
  <si>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</si>
  <si>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</si>
  <si>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</si>
  <si>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</si>
  <si>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</si>
  <si>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</si>
  <si>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</si>
  <si>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</si>
  <si>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</si>
  <si>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</si>
  <si>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</si>
  <si>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</si>
  <si>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</si>
  <si>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</si>
  <si>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</si>
  <si>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</si>
  <si>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</si>
  <si>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</si>
  <si>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</si>
  <si>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</si>
  <si>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</si>
  <si>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</si>
  <si>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</si>
  <si>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</si>
  <si>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</si>
  <si>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</si>
  <si>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</si>
  <si>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</si>
  <si>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</si>
  <si>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</si>
  <si>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</si>
  <si>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</si>
  <si>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</si>
  <si>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</si>
  <si>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</si>
  <si>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</si>
  <si>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</si>
  <si>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</si>
  <si>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</si>
  <si>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</si>
  <si>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</si>
  <si>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</si>
  <si>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</si>
  <si>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</si>
  <si>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</si>
  <si>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</si>
  <si>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</si>
  <si>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</si>
  <si>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</si>
  <si>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</si>
  <si>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</si>
  <si>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</si>
  <si>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</si>
  <si>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</si>
  <si>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</si>
  <si>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</si>
  <si>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</si>
  <si>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</si>
  <si>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</si>
  <si>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</si>
  <si>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</si>
  <si>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</si>
  <si>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</si>
  <si>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</si>
  <si>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</si>
  <si>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</si>
  <si>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</si>
  <si>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</si>
  <si>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</si>
  <si>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</si>
  <si>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</si>
  <si>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</si>
  <si>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</si>
  <si>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</si>
  <si>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</si>
  <si>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</si>
  <si>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</si>
  <si>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</si>
  <si>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</si>
  <si>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</si>
  <si>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</si>
  <si>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</si>
  <si>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</si>
  <si>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</si>
  <si>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</si>
  <si>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</si>
  <si>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</si>
  <si>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</si>
  <si>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</si>
  <si>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</si>
  <si>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</si>
  <si>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</si>
  <si>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</si>
  <si>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</si>
  <si>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</si>
  <si>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</si>
  <si>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</si>
  <si>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</si>
  <si>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</si>
  <si>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</si>
  <si>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</si>
  <si>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</si>
  <si>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</si>
  <si>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</si>
  <si>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</si>
  <si>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</si>
  <si>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</si>
  <si>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</si>
  <si>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</si>
  <si>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</si>
  <si>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</si>
  <si>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</si>
  <si>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</si>
  <si>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</si>
  <si>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</si>
  <si>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</si>
  <si>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</si>
  <si>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</si>
  <si>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</si>
  <si>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установлкенному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</si>
  <si>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</si>
  <si>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</si>
  <si>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</si>
  <si>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</si>
  <si>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</si>
  <si>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</si>
  <si>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</si>
  <si>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Аплата за размещение твердых коммунальных отходов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</si>
  <si>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</si>
  <si>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</si>
  <si>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</si>
  <si>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Справка об исполнении районного бюджета на 01.05.2023 года</t>
  </si>
  <si>
    <t>Исполнено на 01.05.2023 год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</si>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</sst>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BreakPreview" zoomScale="80" zoomScaleNormal="90" zoomScaleSheetLayoutView="80" workbookViewId="0">
      <selection activeCell="E54" sqref="E54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341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331</v>
      </c>
      <c r="D3" s="11" t="s">
        <v>342</v>
      </c>
      <c r="E3" s="12" t="s">
        <v>330</v>
      </c>
      <c r="F3" s="13"/>
    </row>
    <row r="4" spans="1:6" x14ac:dyDescent="0.3">
      <c r="A4" s="8" t="s">
        <v>3</v>
      </c>
      <c r="B4" s="14"/>
      <c r="C4" s="52">
        <f>SUM(C5:C13)</f>
        <v>203697.80000000002</v>
      </c>
      <c r="D4" s="52">
        <f>SUM(D5:D13)</f>
        <v>55492</v>
      </c>
      <c r="E4" s="53">
        <f t="shared" ref="E4:E41" si="0">D4/C4*100</f>
        <v>27.242316804599753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37015.699999999997</v>
      </c>
      <c r="E5" s="53">
        <f t="shared" si="0"/>
        <v>24.43698295616214</v>
      </c>
      <c r="F5" s="19"/>
    </row>
    <row r="6" spans="1:6" x14ac:dyDescent="0.3">
      <c r="A6" s="16" t="s">
        <v>6</v>
      </c>
      <c r="B6" s="17" t="s">
        <v>7</v>
      </c>
      <c r="C6" s="18">
        <v>41438.9</v>
      </c>
      <c r="D6" s="20">
        <v>15437.1</v>
      </c>
      <c r="E6" s="53">
        <f t="shared" si="0"/>
        <v>37.252678039233665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-220.8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111.8</v>
      </c>
      <c r="E8" s="53">
        <f t="shared" si="0"/>
        <v>46.37080049771879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1805.3</v>
      </c>
      <c r="E9" s="53">
        <f t="shared" si="0"/>
        <v>31.410178338408002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1342.9</v>
      </c>
      <c r="E11" s="53">
        <f>D11/C11*100</f>
        <v>27.99924940577958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SUM(C16:C44)</f>
        <v>13682.400000000001</v>
      </c>
      <c r="D14" s="54">
        <f>SUM(D15:D44)</f>
        <v>4518.7</v>
      </c>
      <c r="E14" s="53">
        <f t="shared" si="0"/>
        <v>33.025638776822774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5204</v>
      </c>
      <c r="D16" s="20">
        <v>1914.9</v>
      </c>
      <c r="E16" s="53">
        <f>D16/C16*100</f>
        <v>36.796694850115294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943.8</v>
      </c>
      <c r="E17" s="53">
        <f>D17/C17*100</f>
        <v>26.965714285714281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43.2</v>
      </c>
      <c r="D20" s="18">
        <v>38.299999999999997</v>
      </c>
      <c r="E20" s="53">
        <f t="shared" si="0"/>
        <v>88.657407407407391</v>
      </c>
      <c r="F20" s="22"/>
    </row>
    <row r="21" spans="1:6" x14ac:dyDescent="0.3">
      <c r="A21" s="16" t="s">
        <v>128</v>
      </c>
      <c r="B21" s="17" t="s">
        <v>129</v>
      </c>
      <c r="C21" s="23">
        <v>3</v>
      </c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38.1</v>
      </c>
      <c r="D22" s="24">
        <v>62</v>
      </c>
      <c r="E22" s="53">
        <f t="shared" ref="E22:E29" si="3">D22/C22*100</f>
        <v>162.72965879265092</v>
      </c>
      <c r="F22" s="22"/>
    </row>
    <row r="23" spans="1:6" x14ac:dyDescent="0.3">
      <c r="A23" s="16" t="s">
        <v>337</v>
      </c>
      <c r="B23" s="17" t="s">
        <v>336</v>
      </c>
      <c r="C23" s="23"/>
      <c r="D23" s="24">
        <v>-5.7</v>
      </c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145.6</v>
      </c>
      <c r="E24" s="53">
        <f t="shared" si="3"/>
        <v>35.084337349397586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132.6</v>
      </c>
      <c r="E25" s="53">
        <f t="shared" si="3"/>
        <v>66.3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40.299999999999997</v>
      </c>
      <c r="E26" s="53"/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3"/>
        <v>#DIV/0!</v>
      </c>
      <c r="F27" s="22"/>
    </row>
    <row r="28" spans="1:6" ht="36" hidden="1" customHeight="1" x14ac:dyDescent="0.3">
      <c r="A28" s="16" t="s">
        <v>223</v>
      </c>
      <c r="B28" s="17" t="s">
        <v>131</v>
      </c>
      <c r="C28" s="18"/>
      <c r="D28" s="20"/>
      <c r="E28" s="53" t="e">
        <f t="shared" si="3"/>
        <v>#DIV/0!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2.5</v>
      </c>
      <c r="E29" s="81">
        <f t="shared" si="3"/>
        <v>250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1195</v>
      </c>
      <c r="D30" s="20">
        <v>164.8</v>
      </c>
      <c r="E30" s="53">
        <f t="shared" ref="E30" si="4">D30/C30*100</f>
        <v>13.790794979079498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186</v>
      </c>
      <c r="E32" s="53">
        <f t="shared" si="0"/>
        <v>19.692959237691902</v>
      </c>
      <c r="F32" s="22"/>
    </row>
    <row r="33" spans="1:6" ht="37.5" x14ac:dyDescent="0.3">
      <c r="A33" s="16" t="s">
        <v>343</v>
      </c>
      <c r="B33" s="17" t="s">
        <v>344</v>
      </c>
      <c r="C33" s="18"/>
      <c r="D33" s="18">
        <v>35.799999999999997</v>
      </c>
      <c r="E33" s="53">
        <v>0</v>
      </c>
      <c r="F33" s="22"/>
    </row>
    <row r="34" spans="1:6" x14ac:dyDescent="0.3">
      <c r="A34" s="16" t="s">
        <v>149</v>
      </c>
      <c r="B34" s="17" t="s">
        <v>150</v>
      </c>
      <c r="C34" s="18">
        <v>1688.6</v>
      </c>
      <c r="D34" s="18">
        <v>340.6</v>
      </c>
      <c r="E34" s="53">
        <f t="shared" si="0"/>
        <v>20.170555489754829</v>
      </c>
      <c r="F34" s="22"/>
    </row>
    <row r="35" spans="1:6" ht="21" customHeight="1" x14ac:dyDescent="0.3">
      <c r="A35" s="57" t="s">
        <v>178</v>
      </c>
      <c r="B35" s="17" t="s">
        <v>190</v>
      </c>
      <c r="C35" s="18"/>
      <c r="D35" s="18">
        <v>82.6</v>
      </c>
      <c r="E35" s="53"/>
      <c r="F35" s="22"/>
    </row>
    <row r="36" spans="1:6" ht="56.25" x14ac:dyDescent="0.3">
      <c r="A36" s="25" t="s">
        <v>329</v>
      </c>
      <c r="B36" s="17" t="s">
        <v>332</v>
      </c>
      <c r="C36" s="18"/>
      <c r="D36" s="20">
        <v>454.7</v>
      </c>
      <c r="E36" s="53"/>
      <c r="F36" s="22"/>
    </row>
    <row r="37" spans="1:6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22"/>
    </row>
    <row r="42" spans="1:6" ht="27" customHeight="1" x14ac:dyDescent="0.3">
      <c r="A42" s="16" t="s">
        <v>168</v>
      </c>
      <c r="B42" s="17" t="s">
        <v>36</v>
      </c>
      <c r="C42" s="18">
        <v>0</v>
      </c>
      <c r="D42" s="24">
        <v>12.1</v>
      </c>
      <c r="E42" s="53">
        <v>0</v>
      </c>
      <c r="F42" s="22"/>
    </row>
    <row r="43" spans="1:6" ht="22.5" customHeight="1" x14ac:dyDescent="0.3">
      <c r="A43" s="16" t="s">
        <v>167</v>
      </c>
      <c r="B43" s="17" t="s">
        <v>169</v>
      </c>
      <c r="C43" s="18">
        <v>450</v>
      </c>
      <c r="D43" s="24">
        <v>187.9</v>
      </c>
      <c r="E43" s="53">
        <f>D43/C43*100</f>
        <v>41.75555555555556</v>
      </c>
      <c r="F43" s="22"/>
    </row>
    <row r="44" spans="1:6" ht="22.5" customHeight="1" x14ac:dyDescent="0.3">
      <c r="A44" s="16" t="s">
        <v>228</v>
      </c>
      <c r="B44" s="17" t="s">
        <v>335</v>
      </c>
      <c r="C44" s="18"/>
      <c r="D44" s="24">
        <v>-220.1</v>
      </c>
      <c r="E44" s="53">
        <v>0</v>
      </c>
      <c r="F44" s="22"/>
    </row>
    <row r="45" spans="1:6" x14ac:dyDescent="0.3">
      <c r="A45" s="27" t="s">
        <v>37</v>
      </c>
      <c r="B45" s="28"/>
      <c r="C45" s="55">
        <f>C14+C4</f>
        <v>217380.2</v>
      </c>
      <c r="D45" s="55">
        <f>D14+D4</f>
        <v>60010.7</v>
      </c>
      <c r="E45" s="53">
        <f t="shared" ref="E45:E63" si="5">D45/C45*100</f>
        <v>27.606332131445271</v>
      </c>
      <c r="F45" s="29"/>
    </row>
    <row r="46" spans="1:6" ht="18" customHeight="1" x14ac:dyDescent="0.3">
      <c r="A46" s="16" t="s">
        <v>38</v>
      </c>
      <c r="B46" s="17" t="s">
        <v>161</v>
      </c>
      <c r="C46" s="18">
        <v>115133.9</v>
      </c>
      <c r="D46" s="18">
        <v>56963.5</v>
      </c>
      <c r="E46" s="53">
        <f t="shared" si="5"/>
        <v>49.475871137866434</v>
      </c>
      <c r="F46" s="19"/>
    </row>
    <row r="47" spans="1:6" x14ac:dyDescent="0.3">
      <c r="A47" s="16" t="s">
        <v>39</v>
      </c>
      <c r="B47" s="17" t="s">
        <v>172</v>
      </c>
      <c r="C47" s="18">
        <v>42985.8</v>
      </c>
      <c r="D47" s="18">
        <v>14328.5</v>
      </c>
      <c r="E47" s="53"/>
      <c r="F47" s="19"/>
    </row>
    <row r="48" spans="1:6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ref="E48" si="6">D48/C48*100</f>
        <v>#DIV/0!</v>
      </c>
      <c r="F48" s="19"/>
    </row>
    <row r="49" spans="1:6" ht="37.5" x14ac:dyDescent="0.3">
      <c r="A49" s="16" t="s">
        <v>171</v>
      </c>
      <c r="B49" s="17" t="s">
        <v>177</v>
      </c>
      <c r="C49" s="18">
        <v>19890.3</v>
      </c>
      <c r="D49" s="18">
        <v>3264.8</v>
      </c>
      <c r="E49" s="53">
        <f t="shared" si="5"/>
        <v>16.414030959814585</v>
      </c>
      <c r="F49" s="19"/>
    </row>
    <row r="50" spans="1:6" ht="37.5" hidden="1" x14ac:dyDescent="0.3">
      <c r="A50" s="16" t="s">
        <v>165</v>
      </c>
      <c r="B50" s="17" t="s">
        <v>173</v>
      </c>
      <c r="C50" s="20"/>
      <c r="D50" s="20"/>
      <c r="E50" s="53" t="e">
        <f t="shared" si="5"/>
        <v>#DIV/0!</v>
      </c>
      <c r="F50" s="19"/>
    </row>
    <row r="51" spans="1:6" hidden="1" x14ac:dyDescent="0.3">
      <c r="A51" s="16" t="s">
        <v>170</v>
      </c>
      <c r="B51" s="17" t="s">
        <v>151</v>
      </c>
      <c r="C51" s="18"/>
      <c r="D51" s="18"/>
      <c r="E51" s="53"/>
      <c r="F51" s="19"/>
    </row>
    <row r="52" spans="1:6" hidden="1" x14ac:dyDescent="0.3">
      <c r="A52" s="16" t="s">
        <v>132</v>
      </c>
      <c r="B52" s="17" t="s">
        <v>127</v>
      </c>
      <c r="C52" s="18"/>
      <c r="D52" s="18"/>
      <c r="E52" s="53" t="e">
        <f t="shared" si="5"/>
        <v>#DIV/0!</v>
      </c>
      <c r="F52" s="19"/>
    </row>
    <row r="53" spans="1:6" hidden="1" x14ac:dyDescent="0.3">
      <c r="A53" s="16" t="s">
        <v>126</v>
      </c>
      <c r="B53" s="17" t="s">
        <v>127</v>
      </c>
      <c r="C53" s="18"/>
      <c r="D53" s="23"/>
      <c r="E53" s="53" t="e">
        <f t="shared" si="5"/>
        <v>#DIV/0!</v>
      </c>
      <c r="F53" s="19"/>
    </row>
    <row r="54" spans="1:6" x14ac:dyDescent="0.3">
      <c r="A54" s="16" t="s">
        <v>130</v>
      </c>
      <c r="B54" s="17" t="s">
        <v>174</v>
      </c>
      <c r="C54" s="18">
        <v>750.8</v>
      </c>
      <c r="D54" s="23"/>
      <c r="E54" s="53">
        <f t="shared" si="5"/>
        <v>0</v>
      </c>
      <c r="F54" s="19"/>
    </row>
    <row r="55" spans="1:6" x14ac:dyDescent="0.3">
      <c r="A55" s="16" t="s">
        <v>137</v>
      </c>
      <c r="B55" s="17" t="s">
        <v>160</v>
      </c>
      <c r="C55" s="18">
        <v>136.69999999999999</v>
      </c>
      <c r="D55" s="23">
        <v>136.69999999999999</v>
      </c>
      <c r="E55" s="53">
        <f t="shared" si="5"/>
        <v>100</v>
      </c>
      <c r="F55" s="19"/>
    </row>
    <row r="56" spans="1:6" x14ac:dyDescent="0.3">
      <c r="A56" s="16" t="s">
        <v>217</v>
      </c>
      <c r="B56" s="17" t="s">
        <v>222</v>
      </c>
      <c r="C56" s="18">
        <v>152610.29999999999</v>
      </c>
      <c r="D56" s="23">
        <v>55100.5</v>
      </c>
      <c r="E56" s="53">
        <f t="shared" si="5"/>
        <v>36.105361171559196</v>
      </c>
      <c r="F56" s="19"/>
    </row>
    <row r="57" spans="1:6" x14ac:dyDescent="0.3">
      <c r="A57" s="16" t="s">
        <v>40</v>
      </c>
      <c r="B57" s="17" t="s">
        <v>159</v>
      </c>
      <c r="C57" s="18">
        <v>222089.4</v>
      </c>
      <c r="D57" s="23">
        <v>96590.8</v>
      </c>
      <c r="E57" s="53">
        <f t="shared" ref="E57" si="7">D57/C57*100</f>
        <v>43.491855081782383</v>
      </c>
      <c r="F57" s="19"/>
    </row>
    <row r="58" spans="1:6" hidden="1" x14ac:dyDescent="0.3">
      <c r="A58" s="16" t="s">
        <v>41</v>
      </c>
      <c r="B58" s="17" t="s">
        <v>158</v>
      </c>
      <c r="C58" s="18"/>
      <c r="D58" s="20"/>
      <c r="E58" s="53"/>
      <c r="F58" s="19"/>
    </row>
    <row r="59" spans="1:6" x14ac:dyDescent="0.3">
      <c r="A59" s="16" t="s">
        <v>42</v>
      </c>
      <c r="B59" s="17" t="s">
        <v>157</v>
      </c>
      <c r="C59" s="18">
        <v>199398</v>
      </c>
      <c r="D59" s="18">
        <v>72398.7</v>
      </c>
      <c r="E59" s="53">
        <f t="shared" si="5"/>
        <v>36.308639003400231</v>
      </c>
      <c r="F59" s="19"/>
    </row>
    <row r="60" spans="1:6" s="32" customFormat="1" ht="37.5" x14ac:dyDescent="0.3">
      <c r="A60" s="30" t="s">
        <v>43</v>
      </c>
      <c r="B60" s="31" t="s">
        <v>156</v>
      </c>
      <c r="C60" s="23">
        <v>0.9</v>
      </c>
      <c r="D60" s="23">
        <v>0.9</v>
      </c>
      <c r="E60" s="53">
        <f t="shared" si="5"/>
        <v>100</v>
      </c>
      <c r="F60" s="19"/>
    </row>
    <row r="61" spans="1:6" hidden="1" x14ac:dyDescent="0.3">
      <c r="A61" s="16" t="s">
        <v>152</v>
      </c>
      <c r="B61" s="17" t="s">
        <v>155</v>
      </c>
      <c r="C61" s="23"/>
      <c r="D61" s="18"/>
      <c r="E61" s="53" t="e">
        <f t="shared" ref="E61" si="8">D61/C61*100</f>
        <v>#DIV/0!</v>
      </c>
      <c r="F61" s="19"/>
    </row>
    <row r="62" spans="1:6" x14ac:dyDescent="0.3">
      <c r="A62" s="16" t="s">
        <v>44</v>
      </c>
      <c r="B62" s="17" t="s">
        <v>154</v>
      </c>
      <c r="C62" s="23">
        <v>873744.9</v>
      </c>
      <c r="D62" s="18">
        <v>250954.7</v>
      </c>
      <c r="E62" s="53">
        <f t="shared" si="5"/>
        <v>28.721735600402358</v>
      </c>
      <c r="F62" s="19"/>
    </row>
    <row r="63" spans="1:6" ht="38.25" customHeight="1" x14ac:dyDescent="0.3">
      <c r="A63" s="33" t="s">
        <v>45</v>
      </c>
      <c r="B63" s="17" t="s">
        <v>153</v>
      </c>
      <c r="C63" s="23">
        <v>11083.4</v>
      </c>
      <c r="D63" s="18">
        <v>3547.3</v>
      </c>
      <c r="E63" s="53">
        <f t="shared" si="5"/>
        <v>32.005521771297616</v>
      </c>
      <c r="F63" s="19"/>
    </row>
    <row r="64" spans="1:6" ht="38.25" customHeight="1" x14ac:dyDescent="0.3">
      <c r="A64" s="33" t="s">
        <v>333</v>
      </c>
      <c r="B64" s="17" t="s">
        <v>334</v>
      </c>
      <c r="C64" s="23">
        <v>5043.5</v>
      </c>
      <c r="D64" s="18">
        <v>1325.1</v>
      </c>
      <c r="E64" s="53">
        <f t="shared" ref="E64:E66" si="9">D64/C64*100</f>
        <v>26.273421235253299</v>
      </c>
      <c r="F64" s="19"/>
    </row>
    <row r="65" spans="1:6" ht="38.25" customHeight="1" x14ac:dyDescent="0.3">
      <c r="A65" s="33" t="s">
        <v>198</v>
      </c>
      <c r="B65" s="17" t="s">
        <v>176</v>
      </c>
      <c r="C65" s="23">
        <v>31052.7</v>
      </c>
      <c r="D65" s="18">
        <v>8029.5</v>
      </c>
      <c r="E65" s="53">
        <f t="shared" si="9"/>
        <v>25.857654889912958</v>
      </c>
      <c r="F65" s="19"/>
    </row>
    <row r="66" spans="1:6" ht="38.25" hidden="1" customHeight="1" x14ac:dyDescent="0.3">
      <c r="A66" s="33" t="s">
        <v>142</v>
      </c>
      <c r="B66" s="17" t="s">
        <v>175</v>
      </c>
      <c r="C66" s="23"/>
      <c r="D66" s="18"/>
      <c r="E66" s="53" t="e">
        <f t="shared" si="9"/>
        <v>#DIV/0!</v>
      </c>
      <c r="F66" s="19"/>
    </row>
    <row r="67" spans="1:6" ht="21" customHeight="1" x14ac:dyDescent="0.3">
      <c r="A67" s="27" t="s">
        <v>46</v>
      </c>
      <c r="B67" s="34" t="s">
        <v>47</v>
      </c>
      <c r="C67" s="54">
        <f>SUM(C46:C66)</f>
        <v>1673920.5999999999</v>
      </c>
      <c r="D67" s="54">
        <f>SUM(D46:D66)</f>
        <v>562641.00000000012</v>
      </c>
      <c r="E67" s="53">
        <f>D67/C67*100</f>
        <v>33.61216774559081</v>
      </c>
      <c r="F67" s="35"/>
    </row>
    <row r="68" spans="1:6" ht="25.5" customHeight="1" x14ac:dyDescent="0.3">
      <c r="A68" s="80" t="s">
        <v>338</v>
      </c>
      <c r="B68" s="34" t="s">
        <v>166</v>
      </c>
      <c r="C68" s="23"/>
      <c r="D68" s="23">
        <v>10000</v>
      </c>
      <c r="E68" s="53"/>
      <c r="F68" s="35"/>
    </row>
    <row r="69" spans="1:6" ht="57" hidden="1" customHeight="1" x14ac:dyDescent="0.3">
      <c r="A69" s="80" t="s">
        <v>339</v>
      </c>
      <c r="B69" s="34" t="s">
        <v>340</v>
      </c>
      <c r="C69" s="23"/>
      <c r="D69" s="23"/>
      <c r="E69" s="53" t="e">
        <f t="shared" ref="E68:E69" si="10">D69/C69*100</f>
        <v>#DIV/0!</v>
      </c>
      <c r="F69" s="35"/>
    </row>
    <row r="70" spans="1:6" ht="37.5" x14ac:dyDescent="0.3">
      <c r="A70" s="36" t="s">
        <v>49</v>
      </c>
      <c r="B70" s="34" t="s">
        <v>162</v>
      </c>
      <c r="C70" s="23">
        <v>0</v>
      </c>
      <c r="D70" s="18">
        <v>-17.8</v>
      </c>
      <c r="E70" s="53"/>
      <c r="F70" s="35"/>
    </row>
    <row r="71" spans="1:6" x14ac:dyDescent="0.3">
      <c r="A71" s="27" t="s">
        <v>50</v>
      </c>
      <c r="B71" s="34"/>
      <c r="C71" s="52">
        <f>C45+C67+C68+C70</f>
        <v>1891300.7999999998</v>
      </c>
      <c r="D71" s="52">
        <f>D45+D67+D68+D69+D70</f>
        <v>632633.9</v>
      </c>
      <c r="E71" s="53">
        <f>D71/C71*100</f>
        <v>33.449671252716648</v>
      </c>
      <c r="F71" s="35"/>
    </row>
    <row r="72" spans="1:6" ht="42.75" customHeight="1" x14ac:dyDescent="0.25">
      <c r="A72" s="84" t="s">
        <v>122</v>
      </c>
      <c r="B72" s="85"/>
      <c r="C72" s="85"/>
      <c r="D72" s="85"/>
      <c r="E72" s="86"/>
    </row>
    <row r="73" spans="1:6" ht="19.5" customHeight="1" x14ac:dyDescent="0.25">
      <c r="A73" s="41" t="s">
        <v>51</v>
      </c>
      <c r="B73" s="42" t="s">
        <v>82</v>
      </c>
      <c r="C73" s="40">
        <f>SUM(C74:C81)</f>
        <v>127126.09999999999</v>
      </c>
      <c r="D73" s="40">
        <f>SUM(D74:D81)</f>
        <v>39044.100000000006</v>
      </c>
      <c r="E73" s="43">
        <f>IF(C73=0," ",D73/C73*100)</f>
        <v>30.712890586590802</v>
      </c>
    </row>
    <row r="74" spans="1:6" ht="28.5" customHeight="1" x14ac:dyDescent="0.25">
      <c r="A74" s="44" t="s">
        <v>186</v>
      </c>
      <c r="B74" s="42" t="s">
        <v>83</v>
      </c>
      <c r="C74" s="45">
        <v>4309.5</v>
      </c>
      <c r="D74" s="45">
        <v>1473.5</v>
      </c>
      <c r="E74" s="46">
        <f>IF(C74=0," ",D74/C74*100)</f>
        <v>34.191901612716094</v>
      </c>
    </row>
    <row r="75" spans="1:6" ht="22.5" customHeight="1" x14ac:dyDescent="0.25">
      <c r="A75" s="44" t="s">
        <v>187</v>
      </c>
      <c r="B75" s="42" t="s">
        <v>84</v>
      </c>
      <c r="C75" s="45">
        <v>5408.9</v>
      </c>
      <c r="D75" s="45">
        <v>2013.4</v>
      </c>
      <c r="E75" s="46">
        <f>IF(C75=0," ",D75/C75*100)</f>
        <v>37.22383479080775</v>
      </c>
    </row>
    <row r="76" spans="1:6" ht="37.5" x14ac:dyDescent="0.25">
      <c r="A76" s="44" t="s">
        <v>188</v>
      </c>
      <c r="B76" s="42" t="s">
        <v>85</v>
      </c>
      <c r="C76" s="45">
        <v>69453</v>
      </c>
      <c r="D76" s="47">
        <v>21730.5</v>
      </c>
      <c r="E76" s="46">
        <f>IF(C76=0," ",D76/C76*100)</f>
        <v>31.288065310353762</v>
      </c>
    </row>
    <row r="77" spans="1:6" x14ac:dyDescent="0.25">
      <c r="A77" s="44" t="s">
        <v>52</v>
      </c>
      <c r="B77" s="42" t="s">
        <v>86</v>
      </c>
      <c r="C77" s="45">
        <v>0.9</v>
      </c>
      <c r="D77" s="45"/>
      <c r="E77" s="46">
        <f>IF(C77=0," ",D77/C77*100)</f>
        <v>0</v>
      </c>
    </row>
    <row r="78" spans="1:6" x14ac:dyDescent="0.25">
      <c r="A78" s="44" t="s">
        <v>189</v>
      </c>
      <c r="B78" s="42" t="s">
        <v>87</v>
      </c>
      <c r="C78" s="45">
        <v>30714.3</v>
      </c>
      <c r="D78" s="45">
        <v>8597.4</v>
      </c>
      <c r="E78" s="46">
        <f t="shared" ref="E78:E118" si="11">IF(C78=0," ",D78/C78*100)</f>
        <v>27.991521864408437</v>
      </c>
    </row>
    <row r="79" spans="1:6" x14ac:dyDescent="0.25">
      <c r="A79" s="44" t="s">
        <v>53</v>
      </c>
      <c r="B79" s="42" t="s">
        <v>88</v>
      </c>
      <c r="C79" s="45">
        <v>1399.4</v>
      </c>
      <c r="D79" s="45"/>
      <c r="E79" s="46">
        <f t="shared" si="11"/>
        <v>0</v>
      </c>
    </row>
    <row r="80" spans="1:6" x14ac:dyDescent="0.25">
      <c r="A80" s="44" t="s">
        <v>54</v>
      </c>
      <c r="B80" s="42" t="s">
        <v>89</v>
      </c>
      <c r="C80" s="45">
        <v>1000</v>
      </c>
      <c r="D80" s="45"/>
      <c r="E80" s="46">
        <f t="shared" si="11"/>
        <v>0</v>
      </c>
    </row>
    <row r="81" spans="1:5" x14ac:dyDescent="0.25">
      <c r="A81" s="44" t="s">
        <v>55</v>
      </c>
      <c r="B81" s="42" t="s">
        <v>90</v>
      </c>
      <c r="C81" s="45">
        <v>14840.1</v>
      </c>
      <c r="D81" s="47">
        <v>5229.3</v>
      </c>
      <c r="E81" s="46">
        <f t="shared" si="11"/>
        <v>35.237633169587809</v>
      </c>
    </row>
    <row r="82" spans="1:5" x14ac:dyDescent="0.25">
      <c r="A82" s="41" t="s">
        <v>56</v>
      </c>
      <c r="B82" s="42" t="s">
        <v>91</v>
      </c>
      <c r="C82" s="40">
        <f>SUM(C83:C84)</f>
        <v>11911.6</v>
      </c>
      <c r="D82" s="40">
        <f>SUM(D83:D84)</f>
        <v>3206.3</v>
      </c>
      <c r="E82" s="43">
        <f t="shared" si="11"/>
        <v>26.917458611773398</v>
      </c>
    </row>
    <row r="83" spans="1:5" x14ac:dyDescent="0.25">
      <c r="A83" s="44" t="s">
        <v>215</v>
      </c>
      <c r="B83" s="42" t="s">
        <v>216</v>
      </c>
      <c r="C83" s="45">
        <v>11826.6</v>
      </c>
      <c r="D83" s="45">
        <v>3196.3</v>
      </c>
      <c r="E83" s="46">
        <f t="shared" si="11"/>
        <v>27.026364297431215</v>
      </c>
    </row>
    <row r="84" spans="1:5" x14ac:dyDescent="0.25">
      <c r="A84" s="44" t="s">
        <v>57</v>
      </c>
      <c r="B84" s="42" t="s">
        <v>92</v>
      </c>
      <c r="C84" s="45">
        <v>85</v>
      </c>
      <c r="D84" s="45">
        <v>10</v>
      </c>
      <c r="E84" s="46">
        <f t="shared" si="11"/>
        <v>11.76470588235294</v>
      </c>
    </row>
    <row r="85" spans="1:5" x14ac:dyDescent="0.25">
      <c r="A85" s="41" t="s">
        <v>58</v>
      </c>
      <c r="B85" s="42" t="s">
        <v>93</v>
      </c>
      <c r="C85" s="40">
        <f>C88+C86+C89+C87</f>
        <v>1674.7</v>
      </c>
      <c r="D85" s="40">
        <f>D88+D86+D89+D87</f>
        <v>365.4</v>
      </c>
      <c r="E85" s="43">
        <f t="shared" si="11"/>
        <v>21.818833223860988</v>
      </c>
    </row>
    <row r="86" spans="1:5" x14ac:dyDescent="0.25">
      <c r="A86" s="44" t="s">
        <v>59</v>
      </c>
      <c r="B86" s="42" t="s">
        <v>94</v>
      </c>
      <c r="C86" s="45">
        <v>45</v>
      </c>
      <c r="D86" s="47"/>
      <c r="E86" s="46">
        <f t="shared" si="11"/>
        <v>0</v>
      </c>
    </row>
    <row r="87" spans="1:5" hidden="1" x14ac:dyDescent="0.25">
      <c r="A87" s="44" t="s">
        <v>143</v>
      </c>
      <c r="B87" s="42" t="s">
        <v>144</v>
      </c>
      <c r="C87" s="45"/>
      <c r="D87" s="47">
        <v>0</v>
      </c>
      <c r="E87" s="46"/>
    </row>
    <row r="88" spans="1:5" x14ac:dyDescent="0.25">
      <c r="A88" s="44" t="s">
        <v>60</v>
      </c>
      <c r="B88" s="42" t="s">
        <v>95</v>
      </c>
      <c r="C88" s="45">
        <v>1537.7</v>
      </c>
      <c r="D88" s="47">
        <v>365.4</v>
      </c>
      <c r="E88" s="46">
        <f t="shared" si="11"/>
        <v>23.762762567470897</v>
      </c>
    </row>
    <row r="89" spans="1:5" x14ac:dyDescent="0.25">
      <c r="A89" s="44" t="s">
        <v>61</v>
      </c>
      <c r="B89" s="42" t="s">
        <v>96</v>
      </c>
      <c r="C89" s="45">
        <v>92</v>
      </c>
      <c r="D89" s="47"/>
      <c r="E89" s="46">
        <f t="shared" si="11"/>
        <v>0</v>
      </c>
    </row>
    <row r="90" spans="1:5" x14ac:dyDescent="0.25">
      <c r="A90" s="41" t="s">
        <v>62</v>
      </c>
      <c r="B90" s="42" t="s">
        <v>97</v>
      </c>
      <c r="C90" s="40">
        <f>C91+C92+C93</f>
        <v>24694.7</v>
      </c>
      <c r="D90" s="40">
        <f>D91+D92+D93</f>
        <v>5245.5</v>
      </c>
      <c r="E90" s="43">
        <f t="shared" si="11"/>
        <v>21.241399976513179</v>
      </c>
    </row>
    <row r="91" spans="1:5" hidden="1" x14ac:dyDescent="0.25">
      <c r="A91" s="44" t="s">
        <v>63</v>
      </c>
      <c r="B91" s="42" t="s">
        <v>98</v>
      </c>
      <c r="C91" s="45"/>
      <c r="D91" s="47"/>
      <c r="E91" s="46" t="str">
        <f t="shared" si="11"/>
        <v xml:space="preserve"> </v>
      </c>
    </row>
    <row r="92" spans="1:5" hidden="1" x14ac:dyDescent="0.25">
      <c r="A92" s="44" t="s">
        <v>64</v>
      </c>
      <c r="B92" s="42" t="s">
        <v>99</v>
      </c>
      <c r="C92" s="45"/>
      <c r="D92" s="47">
        <v>0</v>
      </c>
      <c r="E92" s="46" t="str">
        <f t="shared" si="11"/>
        <v xml:space="preserve"> </v>
      </c>
    </row>
    <row r="93" spans="1:5" x14ac:dyDescent="0.25">
      <c r="A93" s="44" t="s">
        <v>140</v>
      </c>
      <c r="B93" s="42" t="s">
        <v>141</v>
      </c>
      <c r="C93" s="45">
        <v>24694.7</v>
      </c>
      <c r="D93" s="47">
        <v>5245.5</v>
      </c>
      <c r="E93" s="46">
        <f t="shared" si="11"/>
        <v>21.241399976513179</v>
      </c>
    </row>
    <row r="94" spans="1:5" x14ac:dyDescent="0.25">
      <c r="A94" s="41" t="s">
        <v>200</v>
      </c>
      <c r="B94" s="42" t="s">
        <v>202</v>
      </c>
      <c r="C94" s="40">
        <f>C95</f>
        <v>36238.199999999997</v>
      </c>
      <c r="D94" s="40">
        <f>D95</f>
        <v>0</v>
      </c>
      <c r="E94" s="46">
        <f t="shared" si="11"/>
        <v>0</v>
      </c>
    </row>
    <row r="95" spans="1:5" x14ac:dyDescent="0.25">
      <c r="A95" s="44" t="s">
        <v>201</v>
      </c>
      <c r="B95" s="42" t="s">
        <v>203</v>
      </c>
      <c r="C95" s="45">
        <v>36238.199999999997</v>
      </c>
      <c r="D95" s="47"/>
      <c r="E95" s="46">
        <f t="shared" si="11"/>
        <v>0</v>
      </c>
    </row>
    <row r="96" spans="1:5" x14ac:dyDescent="0.25">
      <c r="A96" s="41" t="s">
        <v>65</v>
      </c>
      <c r="B96" s="42" t="s">
        <v>100</v>
      </c>
      <c r="C96" s="40">
        <f>C97+C98+C99+C101+C102+C100</f>
        <v>1392656.4</v>
      </c>
      <c r="D96" s="40">
        <f>D97+D98+D99+D101+D102+D100</f>
        <v>455517.60000000003</v>
      </c>
      <c r="E96" s="43">
        <f t="shared" si="11"/>
        <v>32.708541747986089</v>
      </c>
    </row>
    <row r="97" spans="1:5" x14ac:dyDescent="0.25">
      <c r="A97" s="44" t="s">
        <v>66</v>
      </c>
      <c r="B97" s="42" t="s">
        <v>101</v>
      </c>
      <c r="C97" s="45">
        <v>386449.1</v>
      </c>
      <c r="D97" s="47">
        <v>160562.6</v>
      </c>
      <c r="E97" s="46">
        <f t="shared" si="11"/>
        <v>41.54818836426324</v>
      </c>
    </row>
    <row r="98" spans="1:5" x14ac:dyDescent="0.25">
      <c r="A98" s="44" t="s">
        <v>67</v>
      </c>
      <c r="B98" s="42" t="s">
        <v>102</v>
      </c>
      <c r="C98" s="45">
        <v>886124.2</v>
      </c>
      <c r="D98" s="47">
        <v>263688.90000000002</v>
      </c>
      <c r="E98" s="46">
        <f t="shared" si="11"/>
        <v>29.757555430717282</v>
      </c>
    </row>
    <row r="99" spans="1:5" x14ac:dyDescent="0.25">
      <c r="A99" s="44" t="s">
        <v>181</v>
      </c>
      <c r="B99" s="42" t="s">
        <v>103</v>
      </c>
      <c r="C99" s="45">
        <v>51333.1</v>
      </c>
      <c r="D99" s="47">
        <v>13029.3</v>
      </c>
      <c r="E99" s="46">
        <f t="shared" si="11"/>
        <v>25.381868618883331</v>
      </c>
    </row>
    <row r="100" spans="1:5" x14ac:dyDescent="0.25">
      <c r="A100" s="44" t="s">
        <v>182</v>
      </c>
      <c r="B100" s="42" t="s">
        <v>145</v>
      </c>
      <c r="C100" s="45">
        <v>30</v>
      </c>
      <c r="D100" s="47">
        <v>0</v>
      </c>
      <c r="E100" s="46">
        <f t="shared" si="11"/>
        <v>0</v>
      </c>
    </row>
    <row r="101" spans="1:5" x14ac:dyDescent="0.25">
      <c r="A101" s="44" t="s">
        <v>183</v>
      </c>
      <c r="B101" s="42" t="s">
        <v>104</v>
      </c>
      <c r="C101" s="45">
        <v>212</v>
      </c>
      <c r="D101" s="47">
        <v>211.9</v>
      </c>
      <c r="E101" s="46">
        <f t="shared" si="11"/>
        <v>99.952830188679243</v>
      </c>
    </row>
    <row r="102" spans="1:5" x14ac:dyDescent="0.25">
      <c r="A102" s="44" t="s">
        <v>68</v>
      </c>
      <c r="B102" s="42" t="s">
        <v>105</v>
      </c>
      <c r="C102" s="47">
        <v>68508</v>
      </c>
      <c r="D102" s="47">
        <v>18024.900000000001</v>
      </c>
      <c r="E102" s="46">
        <f t="shared" si="11"/>
        <v>26.310649851112284</v>
      </c>
    </row>
    <row r="103" spans="1:5" x14ac:dyDescent="0.25">
      <c r="A103" s="41" t="s">
        <v>184</v>
      </c>
      <c r="B103" s="42" t="s">
        <v>106</v>
      </c>
      <c r="C103" s="40">
        <f>C104+C105</f>
        <v>63471.899999999994</v>
      </c>
      <c r="D103" s="40">
        <f>D104+D105</f>
        <v>17411.2</v>
      </c>
      <c r="E103" s="43">
        <f t="shared" si="11"/>
        <v>27.431351511456253</v>
      </c>
    </row>
    <row r="104" spans="1:5" x14ac:dyDescent="0.25">
      <c r="A104" s="44" t="s">
        <v>69</v>
      </c>
      <c r="B104" s="42" t="s">
        <v>107</v>
      </c>
      <c r="C104" s="45">
        <v>40310.199999999997</v>
      </c>
      <c r="D104" s="45">
        <v>11182.4</v>
      </c>
      <c r="E104" s="46">
        <f t="shared" si="11"/>
        <v>27.740869556588656</v>
      </c>
    </row>
    <row r="105" spans="1:5" x14ac:dyDescent="0.25">
      <c r="A105" s="44" t="s">
        <v>185</v>
      </c>
      <c r="B105" s="42" t="s">
        <v>108</v>
      </c>
      <c r="C105" s="45">
        <v>23161.7</v>
      </c>
      <c r="D105" s="45">
        <v>6228.8</v>
      </c>
      <c r="E105" s="46">
        <f t="shared" si="11"/>
        <v>26.892671954131174</v>
      </c>
    </row>
    <row r="106" spans="1:5" x14ac:dyDescent="0.25">
      <c r="A106" s="41" t="s">
        <v>70</v>
      </c>
      <c r="B106" s="42" t="s">
        <v>109</v>
      </c>
      <c r="C106" s="40">
        <f>C107+C108+C110+C109</f>
        <v>26769.199999999997</v>
      </c>
      <c r="D106" s="40">
        <f>D107+D108+D110+D109</f>
        <v>7049.2000000000007</v>
      </c>
      <c r="E106" s="43">
        <f t="shared" si="11"/>
        <v>26.333248658906509</v>
      </c>
    </row>
    <row r="107" spans="1:5" x14ac:dyDescent="0.25">
      <c r="A107" s="44" t="s">
        <v>71</v>
      </c>
      <c r="B107" s="42" t="s">
        <v>110</v>
      </c>
      <c r="C107" s="45">
        <v>8685.7999999999993</v>
      </c>
      <c r="D107" s="45">
        <v>2864.9</v>
      </c>
      <c r="E107" s="46">
        <f t="shared" si="11"/>
        <v>32.983720555389262</v>
      </c>
    </row>
    <row r="108" spans="1:5" x14ac:dyDescent="0.25">
      <c r="A108" s="44" t="s">
        <v>72</v>
      </c>
      <c r="B108" s="42" t="s">
        <v>111</v>
      </c>
      <c r="C108" s="45">
        <v>1574.1</v>
      </c>
      <c r="D108" s="47">
        <v>174.3</v>
      </c>
      <c r="E108" s="46">
        <f t="shared" si="11"/>
        <v>11.072994091862018</v>
      </c>
    </row>
    <row r="109" spans="1:5" x14ac:dyDescent="0.25">
      <c r="A109" s="44" t="s">
        <v>73</v>
      </c>
      <c r="B109" s="42" t="s">
        <v>112</v>
      </c>
      <c r="C109" s="45">
        <v>14270.3</v>
      </c>
      <c r="D109" s="45">
        <v>3300</v>
      </c>
      <c r="E109" s="46">
        <f t="shared" si="11"/>
        <v>23.124951823017035</v>
      </c>
    </row>
    <row r="110" spans="1:5" x14ac:dyDescent="0.25">
      <c r="A110" s="44" t="s">
        <v>74</v>
      </c>
      <c r="B110" s="42" t="s">
        <v>113</v>
      </c>
      <c r="C110" s="45">
        <v>2239</v>
      </c>
      <c r="D110" s="45">
        <v>710</v>
      </c>
      <c r="E110" s="46">
        <f t="shared" si="11"/>
        <v>31.710585082626174</v>
      </c>
    </row>
    <row r="111" spans="1:5" x14ac:dyDescent="0.25">
      <c r="A111" s="41" t="s">
        <v>75</v>
      </c>
      <c r="B111" s="42" t="s">
        <v>114</v>
      </c>
      <c r="C111" s="40">
        <f>C112</f>
        <v>19944.8</v>
      </c>
      <c r="D111" s="40">
        <f>D112</f>
        <v>5419.7</v>
      </c>
      <c r="E111" s="43">
        <f t="shared" si="11"/>
        <v>27.173498856844891</v>
      </c>
    </row>
    <row r="112" spans="1:5" x14ac:dyDescent="0.25">
      <c r="A112" s="44" t="s">
        <v>76</v>
      </c>
      <c r="B112" s="42" t="s">
        <v>115</v>
      </c>
      <c r="C112" s="45">
        <v>19944.8</v>
      </c>
      <c r="D112" s="45">
        <v>5419.7</v>
      </c>
      <c r="E112" s="46">
        <f t="shared" si="11"/>
        <v>27.173498856844891</v>
      </c>
    </row>
    <row r="113" spans="1:5" hidden="1" x14ac:dyDescent="0.25">
      <c r="A113" s="41" t="s">
        <v>77</v>
      </c>
      <c r="B113" s="42" t="s">
        <v>116</v>
      </c>
      <c r="C113" s="40">
        <f>C114</f>
        <v>0</v>
      </c>
      <c r="D113" s="40">
        <f>D114</f>
        <v>0</v>
      </c>
      <c r="E113" s="43" t="str">
        <f t="shared" si="11"/>
        <v xml:space="preserve"> </v>
      </c>
    </row>
    <row r="114" spans="1:5" hidden="1" x14ac:dyDescent="0.25">
      <c r="A114" s="44" t="s">
        <v>78</v>
      </c>
      <c r="B114" s="42" t="s">
        <v>117</v>
      </c>
      <c r="C114" s="45">
        <v>0</v>
      </c>
      <c r="D114" s="45">
        <v>0</v>
      </c>
      <c r="E114" s="46" t="str">
        <f t="shared" si="11"/>
        <v xml:space="preserve"> </v>
      </c>
    </row>
    <row r="115" spans="1:5" x14ac:dyDescent="0.25">
      <c r="A115" s="41" t="s">
        <v>179</v>
      </c>
      <c r="B115" s="42" t="s">
        <v>118</v>
      </c>
      <c r="C115" s="40">
        <f>C116+C117</f>
        <v>202372.80000000002</v>
      </c>
      <c r="D115" s="40">
        <f>D116+D117</f>
        <v>76613.899999999994</v>
      </c>
      <c r="E115" s="43">
        <f t="shared" si="11"/>
        <v>37.857805001462644</v>
      </c>
    </row>
    <row r="116" spans="1:5" x14ac:dyDescent="0.25">
      <c r="A116" s="44" t="s">
        <v>180</v>
      </c>
      <c r="B116" s="42" t="s">
        <v>119</v>
      </c>
      <c r="C116" s="45">
        <v>190416.6</v>
      </c>
      <c r="D116" s="45">
        <v>70928.5</v>
      </c>
      <c r="E116" s="46">
        <f t="shared" si="11"/>
        <v>37.249115885904907</v>
      </c>
    </row>
    <row r="117" spans="1:5" x14ac:dyDescent="0.25">
      <c r="A117" s="44" t="s">
        <v>79</v>
      </c>
      <c r="B117" s="42" t="s">
        <v>120</v>
      </c>
      <c r="C117" s="45">
        <v>11956.2</v>
      </c>
      <c r="D117" s="45">
        <v>5685.4</v>
      </c>
      <c r="E117" s="46">
        <f t="shared" si="11"/>
        <v>47.5518977601579</v>
      </c>
    </row>
    <row r="118" spans="1:5" x14ac:dyDescent="0.25">
      <c r="A118" s="39" t="s">
        <v>80</v>
      </c>
      <c r="B118" s="48" t="s">
        <v>121</v>
      </c>
      <c r="C118" s="40">
        <f>C73+C82+C85+C90+C96+C103+C106+C111+C115+C113+C94</f>
        <v>1906860.4</v>
      </c>
      <c r="D118" s="40">
        <f>D73+D82+D85+D90+D96+D103+D106+D111+D115+D113+D94</f>
        <v>609872.9</v>
      </c>
      <c r="E118" s="43">
        <f t="shared" si="11"/>
        <v>31.98309115863962</v>
      </c>
    </row>
    <row r="119" spans="1:5" x14ac:dyDescent="0.3">
      <c r="A119" s="49" t="s">
        <v>81</v>
      </c>
      <c r="B119" s="50"/>
      <c r="C119" s="51">
        <f>C71-C118</f>
        <v>-15559.600000000093</v>
      </c>
      <c r="D119" s="51">
        <f>D71-D118</f>
        <v>22761</v>
      </c>
      <c r="E119" s="43"/>
    </row>
    <row r="122" spans="1:5" x14ac:dyDescent="0.3">
      <c r="A122" s="37" t="s">
        <v>138</v>
      </c>
      <c r="C122" s="56" t="s">
        <v>226</v>
      </c>
    </row>
    <row r="125" spans="1:5" x14ac:dyDescent="0.3">
      <c r="C125" s="6">
        <f>C71-C118</f>
        <v>-15559.600000000093</v>
      </c>
      <c r="D125" s="6">
        <f>D71-D118</f>
        <v>22761</v>
      </c>
    </row>
  </sheetData>
  <mergeCells count="2">
    <mergeCell ref="A1:E1"/>
    <mergeCell ref="A72:E72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2023-05-12T03:25:15Z</cp:lastPrinted>
  <dcterms:created xsi:type="dcterms:W3CDTF">2018-02-13T00:40:04Z</dcterms:created>
  <dcterms:modified xsi:type="dcterms:W3CDTF">2023-05-16T00:57:04Z</dcterms:modified>
</cp:coreProperties>
</file>